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Emily.Osain\Documents\publications\Solutrean\"/>
    </mc:Choice>
  </mc:AlternateContent>
  <xr:revisionPtr revIDLastSave="0" documentId="8_{D360B13A-1650-4D0C-A416-93CCFD5AD5D0}" xr6:coauthVersionLast="34" xr6:coauthVersionMax="34" xr10:uidLastSave="{00000000-0000-0000-0000-000000000000}"/>
  <bookViews>
    <workbookView xWindow="0" yWindow="0" windowWidth="23040" windowHeight="9408" activeTab="1" xr2:uid="{00000000-000D-0000-FFFF-FFFF00000000}"/>
  </bookViews>
  <sheets>
    <sheet name="SolutreanData" sheetId="2" r:id="rId1"/>
    <sheet name="JonesVascoCantabriaSolutrean_ra" sheetId="3" r:id="rId2"/>
    <sheet name="LatLong" sheetId="4" r:id="rId3"/>
    <sheet name="Table 1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2" l="1"/>
  <c r="Q21" i="2"/>
  <c r="Q20" i="2"/>
  <c r="Q19" i="2"/>
  <c r="P20" i="2"/>
  <c r="P19" i="2"/>
  <c r="Q18" i="2"/>
  <c r="P18" i="2"/>
  <c r="Q16" i="2"/>
  <c r="P16" i="2"/>
  <c r="L16" i="2"/>
  <c r="K16" i="2"/>
  <c r="J16" i="2"/>
  <c r="J15" i="2"/>
  <c r="M15" i="2"/>
  <c r="L15" i="2"/>
  <c r="P15" i="2" s="1"/>
  <c r="K15" i="2"/>
  <c r="Q15" i="2" s="1"/>
  <c r="K12" i="2"/>
  <c r="J12" i="2"/>
  <c r="H12" i="2"/>
  <c r="P12" i="2"/>
  <c r="I13" i="2"/>
  <c r="H13" i="2"/>
  <c r="J13" i="2"/>
  <c r="P14" i="2"/>
  <c r="Q14" i="2"/>
  <c r="Q13" i="2"/>
  <c r="Q2" i="2"/>
  <c r="Q3" i="2"/>
  <c r="Q4" i="2"/>
  <c r="Q5" i="2"/>
  <c r="Q6" i="2"/>
  <c r="Q7" i="2"/>
  <c r="Q8" i="2"/>
  <c r="Q9" i="2"/>
  <c r="Q10" i="2"/>
  <c r="Q11" i="2"/>
  <c r="Q12" i="2"/>
  <c r="P13" i="2"/>
  <c r="P11" i="2"/>
  <c r="P10" i="2"/>
</calcChain>
</file>

<file path=xl/sharedStrings.xml><?xml version="1.0" encoding="utf-8"?>
<sst xmlns="http://schemas.openxmlformats.org/spreadsheetml/2006/main" count="328" uniqueCount="115">
  <si>
    <t>Site</t>
  </si>
  <si>
    <t>Chron</t>
  </si>
  <si>
    <t>Region</t>
  </si>
  <si>
    <t>R. tarandus</t>
  </si>
  <si>
    <t>Equus sp.</t>
  </si>
  <si>
    <t>Bos/Bison</t>
  </si>
  <si>
    <t>C. elaphus</t>
  </si>
  <si>
    <t>Capra sp.</t>
  </si>
  <si>
    <t>R. rupicapra</t>
  </si>
  <si>
    <t>C. capreolus</t>
  </si>
  <si>
    <t>Sus scropha</t>
  </si>
  <si>
    <t>Lepus sp.</t>
  </si>
  <si>
    <t>NISP</t>
  </si>
  <si>
    <t>NTAXA</t>
  </si>
  <si>
    <t>Abauntz</t>
  </si>
  <si>
    <t>Aitzbitarte</t>
  </si>
  <si>
    <t>Bolinkoba</t>
  </si>
  <si>
    <t>Cueva Morin</t>
  </si>
  <si>
    <t>Ekain</t>
  </si>
  <si>
    <t>Ermittia</t>
  </si>
  <si>
    <t>La Riera</t>
  </si>
  <si>
    <t>Lezetxiki</t>
  </si>
  <si>
    <t>Santimamine</t>
  </si>
  <si>
    <t>Code</t>
  </si>
  <si>
    <t>Reference</t>
  </si>
  <si>
    <t>Altuna et al 2002</t>
  </si>
  <si>
    <t>Altuna 1972</t>
  </si>
  <si>
    <t>Altuna 1986</t>
  </si>
  <si>
    <t>ABA Sol</t>
  </si>
  <si>
    <t>Sol</t>
  </si>
  <si>
    <t>AIT Sol</t>
  </si>
  <si>
    <t>Amalda</t>
  </si>
  <si>
    <t>AMA Sol</t>
  </si>
  <si>
    <t>BOL Sol</t>
  </si>
  <si>
    <t>CMO Sol</t>
  </si>
  <si>
    <t>ERM Sol</t>
  </si>
  <si>
    <t>RIE Sol</t>
  </si>
  <si>
    <t>LEZ Sol</t>
  </si>
  <si>
    <t>Altuna 1963</t>
  </si>
  <si>
    <t>Yravedra Sainz de los Terreros 2005</t>
  </si>
  <si>
    <t>Castaños Ugarte 1983</t>
  </si>
  <si>
    <t>Yravedra and Gómez 2011</t>
  </si>
  <si>
    <t>ALT sol</t>
  </si>
  <si>
    <t>Altamira</t>
  </si>
  <si>
    <t>Castaños Ugarte &amp; Castaños de la Fuente 2014</t>
  </si>
  <si>
    <t>CAS Sol</t>
  </si>
  <si>
    <t>El Castillo</t>
  </si>
  <si>
    <t>Klein &amp; Cruz-Uribe 1994</t>
  </si>
  <si>
    <t>Group</t>
  </si>
  <si>
    <t>B</t>
  </si>
  <si>
    <t>C</t>
  </si>
  <si>
    <t>A</t>
  </si>
  <si>
    <t>CLD Sol</t>
  </si>
  <si>
    <t>Caldas</t>
  </si>
  <si>
    <t>MIN Sol</t>
  </si>
  <si>
    <t>La Mina</t>
  </si>
  <si>
    <t>EKA Sol</t>
  </si>
  <si>
    <t>BUX Sol</t>
  </si>
  <si>
    <t>CHU Sol</t>
  </si>
  <si>
    <t>El Buxu</t>
  </si>
  <si>
    <t>Chufin</t>
  </si>
  <si>
    <t>HdP Sol</t>
  </si>
  <si>
    <t>Hornos de Pena</t>
  </si>
  <si>
    <t>SAN Sol</t>
  </si>
  <si>
    <t>COB Sol</t>
  </si>
  <si>
    <t>Coberiz</t>
  </si>
  <si>
    <t>ATX Sol</t>
  </si>
  <si>
    <t>Atxeta</t>
  </si>
  <si>
    <t>ROS Sol</t>
  </si>
  <si>
    <t>Cova Rosa</t>
  </si>
  <si>
    <t>CIE Sol</t>
  </si>
  <si>
    <t>El Cierro</t>
  </si>
  <si>
    <t>PAS Sol</t>
  </si>
  <si>
    <t>La Pasiega</t>
  </si>
  <si>
    <t>Cantabria/Asturias</t>
  </si>
  <si>
    <t>Pais Vasco</t>
  </si>
  <si>
    <t>LGS?</t>
  </si>
  <si>
    <t>Quesada Lopez 1997</t>
  </si>
  <si>
    <t>MNI only</t>
  </si>
  <si>
    <t>y</t>
  </si>
  <si>
    <t>Straus 1974</t>
  </si>
  <si>
    <t>Straus 1975</t>
  </si>
  <si>
    <t>LLU</t>
  </si>
  <si>
    <t>La Lluera</t>
  </si>
  <si>
    <t>Lat</t>
  </si>
  <si>
    <t>Long</t>
  </si>
  <si>
    <t>Coberizas</t>
  </si>
  <si>
    <t>Cueta de la Mina</t>
  </si>
  <si>
    <r>
      <t>Cueva Mor</t>
    </r>
    <r>
      <rPr>
        <sz val="11"/>
        <color theme="1"/>
        <rFont val="Calibri"/>
        <family val="2"/>
      </rPr>
      <t>í</t>
    </r>
    <r>
      <rPr>
        <sz val="11"/>
        <color theme="1"/>
        <rFont val="Calibri"/>
        <family val="2"/>
        <scheme val="minor"/>
      </rPr>
      <t>n</t>
    </r>
  </si>
  <si>
    <t>Santimamiñe</t>
  </si>
  <si>
    <t>Las Caldas</t>
  </si>
  <si>
    <t>Source</t>
  </si>
  <si>
    <t>Sus scrofa</t>
  </si>
  <si>
    <t>Altuna and Mariezkurrena, 2017; Quesada López, 2000</t>
  </si>
  <si>
    <t>Rodríguez Asensio, et al., 2012</t>
  </si>
  <si>
    <t>Quesada López, 2000</t>
  </si>
  <si>
    <t>Rojo Hernández and Menéndez Fernández, 2013</t>
  </si>
  <si>
    <t>Altuna, 1986</t>
  </si>
  <si>
    <t>Straus, 1975</t>
  </si>
  <si>
    <t>Altuna and Straus, 1976, Castaños Ugarte and Castaños de la Fuente, 2014</t>
  </si>
  <si>
    <t>Klein &amp; Cruz-Uribe, 1994</t>
  </si>
  <si>
    <t>Straus, 1974c</t>
  </si>
  <si>
    <t>Yravedra Sainz de los Terreros and Gómez Castanedo, 2011</t>
  </si>
  <si>
    <t>Castaños Ugarte, 1983</t>
  </si>
  <si>
    <t>Altuna, 1972</t>
  </si>
  <si>
    <t>Altuna, 1972; Quesada López, 2000</t>
  </si>
  <si>
    <t>Yravedra Sainz de los Terreros, 2005</t>
  </si>
  <si>
    <t>Altuna, et al., 2002</t>
  </si>
  <si>
    <t>Altuna, 1963</t>
  </si>
  <si>
    <t>Site name</t>
  </si>
  <si>
    <t>Latitude</t>
  </si>
  <si>
    <t>Longitude</t>
  </si>
  <si>
    <t>Data source</t>
  </si>
  <si>
    <t>Hornos de la Peña</t>
  </si>
  <si>
    <t>Cueva Morín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</si>
</sst>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Border="1"/>
    <xf numFmtId="1" fontId="0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1" fillId="0" borderId="0" xfId="0" applyFont="1"/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2" fontId="0" fillId="0" borderId="0" xfId="0" applyNumberFormat="1" applyFont="1"/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8595-F562-4924-B80D-9840511CA06D}">
  <dimension ref="A1:S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2" sqref="F32"/>
    </sheetView>
  </sheetViews>
  <sheetFormatPr defaultRowHeight="14.4" x14ac:dyDescent="0.3"/>
  <sheetData>
    <row r="1" spans="1:18" x14ac:dyDescent="0.3">
      <c r="A1" s="3" t="s">
        <v>23</v>
      </c>
      <c r="B1" s="3" t="s">
        <v>0</v>
      </c>
      <c r="C1" s="3" t="s">
        <v>1</v>
      </c>
      <c r="D1" s="3" t="s">
        <v>2</v>
      </c>
      <c r="E1" s="3" t="s">
        <v>48</v>
      </c>
      <c r="F1" s="3" t="s">
        <v>76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24</v>
      </c>
    </row>
    <row r="2" spans="1:18" x14ac:dyDescent="0.3">
      <c r="A2" s="1" t="s">
        <v>28</v>
      </c>
      <c r="B2" s="1" t="s">
        <v>14</v>
      </c>
      <c r="C2" s="1" t="s">
        <v>29</v>
      </c>
      <c r="D2" s="1" t="s">
        <v>75</v>
      </c>
      <c r="E2" s="5" t="s">
        <v>49</v>
      </c>
      <c r="F2" s="5"/>
      <c r="G2" s="1">
        <v>1</v>
      </c>
      <c r="H2" s="1">
        <v>12</v>
      </c>
      <c r="I2" s="1">
        <v>4</v>
      </c>
      <c r="J2" s="1">
        <v>18</v>
      </c>
      <c r="K2" s="1">
        <v>13</v>
      </c>
      <c r="L2" s="1">
        <v>26</v>
      </c>
      <c r="M2" s="1">
        <v>0</v>
      </c>
      <c r="N2" s="1">
        <v>2</v>
      </c>
      <c r="O2" s="1">
        <v>9</v>
      </c>
      <c r="P2" s="1">
        <v>85</v>
      </c>
      <c r="Q2">
        <f t="shared" ref="Q2:Q16" si="0">COUNTIF(G2:O2,"&gt;0")</f>
        <v>8</v>
      </c>
      <c r="R2" s="2" t="s">
        <v>25</v>
      </c>
    </row>
    <row r="3" spans="1:18" x14ac:dyDescent="0.3">
      <c r="A3" s="1" t="s">
        <v>30</v>
      </c>
      <c r="B3" s="1" t="s">
        <v>15</v>
      </c>
      <c r="C3" s="1" t="s">
        <v>29</v>
      </c>
      <c r="D3" s="1" t="s">
        <v>75</v>
      </c>
      <c r="E3" s="5" t="s">
        <v>49</v>
      </c>
      <c r="F3" s="5"/>
      <c r="G3" s="1">
        <v>3</v>
      </c>
      <c r="H3" s="1">
        <v>17</v>
      </c>
      <c r="I3" s="1">
        <v>11</v>
      </c>
      <c r="J3" s="1">
        <v>108</v>
      </c>
      <c r="K3" s="1">
        <v>5</v>
      </c>
      <c r="L3" s="1">
        <v>70</v>
      </c>
      <c r="M3" s="1">
        <v>1</v>
      </c>
      <c r="N3" s="1">
        <v>0</v>
      </c>
      <c r="O3" s="1">
        <v>0</v>
      </c>
      <c r="P3" s="1">
        <v>215</v>
      </c>
      <c r="Q3">
        <f t="shared" si="0"/>
        <v>7</v>
      </c>
      <c r="R3" s="4" t="s">
        <v>38</v>
      </c>
    </row>
    <row r="4" spans="1:18" x14ac:dyDescent="0.3">
      <c r="A4" s="1" t="s">
        <v>32</v>
      </c>
      <c r="B4" s="1" t="s">
        <v>31</v>
      </c>
      <c r="C4" s="1" t="s">
        <v>29</v>
      </c>
      <c r="D4" s="1" t="s">
        <v>75</v>
      </c>
      <c r="E4" s="5" t="s">
        <v>49</v>
      </c>
      <c r="F4" s="5"/>
      <c r="G4" s="1">
        <v>1</v>
      </c>
      <c r="H4" s="1">
        <v>2</v>
      </c>
      <c r="I4" s="1">
        <v>9</v>
      </c>
      <c r="J4" s="1">
        <v>144</v>
      </c>
      <c r="K4" s="1">
        <v>134</v>
      </c>
      <c r="L4" s="1">
        <v>503</v>
      </c>
      <c r="M4" s="1">
        <v>1</v>
      </c>
      <c r="N4" s="1">
        <v>5</v>
      </c>
      <c r="O4" s="1">
        <v>0</v>
      </c>
      <c r="P4" s="1">
        <v>799</v>
      </c>
      <c r="Q4">
        <f t="shared" si="0"/>
        <v>8</v>
      </c>
      <c r="R4" s="4" t="s">
        <v>39</v>
      </c>
    </row>
    <row r="5" spans="1:18" x14ac:dyDescent="0.3">
      <c r="A5" s="1" t="s">
        <v>33</v>
      </c>
      <c r="B5" s="1" t="s">
        <v>16</v>
      </c>
      <c r="C5" s="1" t="s">
        <v>29</v>
      </c>
      <c r="D5" s="1" t="s">
        <v>75</v>
      </c>
      <c r="E5" s="5" t="s">
        <v>50</v>
      </c>
      <c r="F5" s="5"/>
      <c r="G5" s="1">
        <v>0</v>
      </c>
      <c r="H5" s="1">
        <v>42</v>
      </c>
      <c r="I5" s="1">
        <v>35</v>
      </c>
      <c r="J5" s="1">
        <v>17</v>
      </c>
      <c r="K5" s="1">
        <v>479</v>
      </c>
      <c r="L5" s="1">
        <v>22</v>
      </c>
      <c r="M5" s="1">
        <v>1</v>
      </c>
      <c r="N5" s="1">
        <v>13</v>
      </c>
      <c r="O5" s="1">
        <v>7</v>
      </c>
      <c r="P5" s="1">
        <v>616</v>
      </c>
      <c r="Q5">
        <f t="shared" si="0"/>
        <v>8</v>
      </c>
      <c r="R5" s="2" t="s">
        <v>40</v>
      </c>
    </row>
    <row r="6" spans="1:18" x14ac:dyDescent="0.3">
      <c r="A6" s="1" t="s">
        <v>34</v>
      </c>
      <c r="B6" s="1" t="s">
        <v>17</v>
      </c>
      <c r="C6" s="1" t="s">
        <v>29</v>
      </c>
      <c r="D6" s="5" t="s">
        <v>74</v>
      </c>
      <c r="E6" s="5" t="s">
        <v>51</v>
      </c>
      <c r="F6" s="5" t="s">
        <v>79</v>
      </c>
      <c r="G6" s="1">
        <v>0</v>
      </c>
      <c r="H6" s="1">
        <v>3</v>
      </c>
      <c r="I6" s="1">
        <v>4</v>
      </c>
      <c r="J6" s="1">
        <v>51</v>
      </c>
      <c r="K6" s="1">
        <v>3</v>
      </c>
      <c r="L6" s="1">
        <v>0</v>
      </c>
      <c r="M6" s="1">
        <v>7</v>
      </c>
      <c r="N6" s="1">
        <v>0</v>
      </c>
      <c r="O6" s="1">
        <v>0</v>
      </c>
      <c r="P6" s="1">
        <v>68</v>
      </c>
      <c r="Q6">
        <f t="shared" si="0"/>
        <v>5</v>
      </c>
      <c r="R6" s="2" t="s">
        <v>41</v>
      </c>
    </row>
    <row r="7" spans="1:18" x14ac:dyDescent="0.3">
      <c r="A7" s="1" t="s">
        <v>35</v>
      </c>
      <c r="B7" s="1" t="s">
        <v>19</v>
      </c>
      <c r="C7" s="1" t="s">
        <v>29</v>
      </c>
      <c r="D7" s="1" t="s">
        <v>75</v>
      </c>
      <c r="E7" s="5" t="s">
        <v>50</v>
      </c>
      <c r="F7" s="5"/>
      <c r="G7" s="1">
        <v>4</v>
      </c>
      <c r="H7" s="1">
        <v>1</v>
      </c>
      <c r="I7" s="1">
        <v>0</v>
      </c>
      <c r="J7" s="1">
        <v>19</v>
      </c>
      <c r="K7" s="1">
        <v>74</v>
      </c>
      <c r="L7" s="1">
        <v>31</v>
      </c>
      <c r="M7" s="1">
        <v>2</v>
      </c>
      <c r="N7" s="1">
        <v>1</v>
      </c>
      <c r="O7" s="1">
        <v>2</v>
      </c>
      <c r="P7" s="1">
        <v>134</v>
      </c>
      <c r="Q7">
        <f t="shared" si="0"/>
        <v>8</v>
      </c>
      <c r="R7" s="2" t="s">
        <v>26</v>
      </c>
    </row>
    <row r="8" spans="1:18" x14ac:dyDescent="0.3">
      <c r="A8" s="1" t="s">
        <v>36</v>
      </c>
      <c r="B8" s="1" t="s">
        <v>20</v>
      </c>
      <c r="C8" s="1" t="s">
        <v>29</v>
      </c>
      <c r="D8" s="5" t="s">
        <v>74</v>
      </c>
      <c r="E8" s="5" t="s">
        <v>51</v>
      </c>
      <c r="F8" s="5"/>
      <c r="G8" s="1">
        <v>0</v>
      </c>
      <c r="H8" s="1">
        <v>244</v>
      </c>
      <c r="I8" s="1">
        <v>41</v>
      </c>
      <c r="J8" s="1">
        <v>14989</v>
      </c>
      <c r="K8" s="1">
        <v>10135</v>
      </c>
      <c r="L8" s="1">
        <v>110</v>
      </c>
      <c r="M8" s="1">
        <v>137</v>
      </c>
      <c r="N8" s="1">
        <v>0</v>
      </c>
      <c r="O8" s="1">
        <v>1</v>
      </c>
      <c r="P8" s="1">
        <v>25669</v>
      </c>
      <c r="Q8">
        <f t="shared" si="0"/>
        <v>7</v>
      </c>
      <c r="R8" s="2" t="s">
        <v>27</v>
      </c>
    </row>
    <row r="9" spans="1:18" x14ac:dyDescent="0.3">
      <c r="A9" s="1" t="s">
        <v>37</v>
      </c>
      <c r="B9" s="1" t="s">
        <v>21</v>
      </c>
      <c r="C9" s="1" t="s">
        <v>29</v>
      </c>
      <c r="D9" s="1" t="s">
        <v>75</v>
      </c>
      <c r="E9" s="5" t="s">
        <v>49</v>
      </c>
      <c r="F9" s="5"/>
      <c r="G9" s="1">
        <v>3</v>
      </c>
      <c r="H9" s="1">
        <v>17</v>
      </c>
      <c r="I9" s="1">
        <v>11</v>
      </c>
      <c r="J9" s="1">
        <v>108</v>
      </c>
      <c r="K9" s="1">
        <v>5</v>
      </c>
      <c r="L9" s="1">
        <v>70</v>
      </c>
      <c r="M9" s="1">
        <v>1</v>
      </c>
      <c r="N9" s="1">
        <v>0</v>
      </c>
      <c r="O9" s="1">
        <v>2</v>
      </c>
      <c r="P9" s="1">
        <v>218</v>
      </c>
      <c r="Q9">
        <f t="shared" si="0"/>
        <v>8</v>
      </c>
      <c r="R9" s="2" t="s">
        <v>26</v>
      </c>
    </row>
    <row r="10" spans="1:18" x14ac:dyDescent="0.3">
      <c r="A10" s="5" t="s">
        <v>42</v>
      </c>
      <c r="B10" s="5" t="s">
        <v>43</v>
      </c>
      <c r="C10" s="5" t="s">
        <v>29</v>
      </c>
      <c r="D10" s="5" t="s">
        <v>74</v>
      </c>
      <c r="E10" s="5" t="s">
        <v>51</v>
      </c>
      <c r="F10" s="5" t="s">
        <v>79</v>
      </c>
      <c r="G10" s="5">
        <v>1</v>
      </c>
      <c r="H10" s="5">
        <v>254</v>
      </c>
      <c r="I10" s="5">
        <v>49</v>
      </c>
      <c r="J10" s="5">
        <v>321</v>
      </c>
      <c r="K10" s="5">
        <v>5</v>
      </c>
      <c r="L10" s="5">
        <v>7</v>
      </c>
      <c r="M10" s="5">
        <v>2</v>
      </c>
      <c r="N10" s="5">
        <v>3</v>
      </c>
      <c r="O10" s="5">
        <v>0</v>
      </c>
      <c r="P10">
        <f t="shared" ref="P10:P16" si="1">SUM(G10:O10)</f>
        <v>642</v>
      </c>
      <c r="Q10">
        <f t="shared" si="0"/>
        <v>8</v>
      </c>
      <c r="R10" t="s">
        <v>44</v>
      </c>
    </row>
    <row r="11" spans="1:18" x14ac:dyDescent="0.3">
      <c r="A11" s="5" t="s">
        <v>45</v>
      </c>
      <c r="B11" s="5" t="s">
        <v>46</v>
      </c>
      <c r="C11" s="5" t="s">
        <v>29</v>
      </c>
      <c r="D11" s="5" t="s">
        <v>74</v>
      </c>
      <c r="E11" s="5" t="s">
        <v>50</v>
      </c>
      <c r="F11" s="5"/>
      <c r="G11" s="5">
        <v>0</v>
      </c>
      <c r="H11" s="5">
        <v>45</v>
      </c>
      <c r="I11" s="5">
        <v>0</v>
      </c>
      <c r="J11" s="5">
        <v>10</v>
      </c>
      <c r="K11" s="5">
        <v>59</v>
      </c>
      <c r="L11" s="5">
        <v>40</v>
      </c>
      <c r="M11" s="5">
        <v>3</v>
      </c>
      <c r="N11" s="5">
        <v>0</v>
      </c>
      <c r="O11" s="5">
        <v>0</v>
      </c>
      <c r="P11">
        <f t="shared" si="1"/>
        <v>157</v>
      </c>
      <c r="Q11">
        <f t="shared" si="0"/>
        <v>5</v>
      </c>
      <c r="R11" s="6" t="s">
        <v>47</v>
      </c>
    </row>
    <row r="12" spans="1:18" x14ac:dyDescent="0.3">
      <c r="A12" s="5" t="s">
        <v>52</v>
      </c>
      <c r="B12" s="5" t="s">
        <v>53</v>
      </c>
      <c r="C12" s="5" t="s">
        <v>29</v>
      </c>
      <c r="D12" s="5" t="s">
        <v>74</v>
      </c>
      <c r="G12" s="5">
        <v>0</v>
      </c>
      <c r="H12" s="5">
        <f>2+2+4+2+2+4+47+11+1+4+9</f>
        <v>88</v>
      </c>
      <c r="I12" s="5">
        <v>0</v>
      </c>
      <c r="J12">
        <f>11+19+8+27+10+17+265+41+3+28+22+97</f>
        <v>548</v>
      </c>
      <c r="K12" s="5">
        <f>6+5+15+10+11+36+17+4+10+4+15</f>
        <v>133</v>
      </c>
      <c r="L12" s="5">
        <v>0</v>
      </c>
      <c r="M12" s="5">
        <v>0</v>
      </c>
      <c r="N12" s="5">
        <v>0</v>
      </c>
      <c r="O12">
        <v>0</v>
      </c>
      <c r="P12">
        <f t="shared" si="1"/>
        <v>769</v>
      </c>
      <c r="Q12">
        <f t="shared" si="0"/>
        <v>3</v>
      </c>
      <c r="R12" s="6" t="s">
        <v>77</v>
      </c>
    </row>
    <row r="13" spans="1:18" x14ac:dyDescent="0.3">
      <c r="A13" s="5" t="s">
        <v>54</v>
      </c>
      <c r="B13" s="5" t="s">
        <v>55</v>
      </c>
      <c r="C13" s="5" t="s">
        <v>29</v>
      </c>
      <c r="D13" s="5" t="s">
        <v>74</v>
      </c>
      <c r="G13" s="5">
        <v>1</v>
      </c>
      <c r="H13" s="5">
        <f>43+26</f>
        <v>69</v>
      </c>
      <c r="I13" s="5">
        <f>16+1</f>
        <v>17</v>
      </c>
      <c r="J13">
        <f>169+8</f>
        <v>177</v>
      </c>
      <c r="K13" s="5">
        <v>17</v>
      </c>
      <c r="L13" s="5">
        <v>2</v>
      </c>
      <c r="M13" s="5">
        <v>2</v>
      </c>
      <c r="N13" s="5">
        <v>1</v>
      </c>
      <c r="O13">
        <v>0</v>
      </c>
      <c r="P13">
        <f t="shared" si="1"/>
        <v>286</v>
      </c>
      <c r="Q13">
        <f t="shared" si="0"/>
        <v>8</v>
      </c>
      <c r="R13" s="6" t="s">
        <v>77</v>
      </c>
    </row>
    <row r="14" spans="1:18" x14ac:dyDescent="0.3">
      <c r="A14" s="5" t="s">
        <v>56</v>
      </c>
      <c r="B14" s="5" t="s">
        <v>18</v>
      </c>
      <c r="C14" s="5" t="s">
        <v>29</v>
      </c>
      <c r="D14" s="1" t="s">
        <v>75</v>
      </c>
      <c r="G14" s="5">
        <v>0</v>
      </c>
      <c r="H14" s="5">
        <v>0</v>
      </c>
      <c r="I14">
        <v>4</v>
      </c>
      <c r="J14">
        <v>54</v>
      </c>
      <c r="K14">
        <v>14</v>
      </c>
      <c r="L14">
        <v>75</v>
      </c>
      <c r="M14">
        <v>5</v>
      </c>
      <c r="N14">
        <v>1</v>
      </c>
      <c r="O14">
        <v>0</v>
      </c>
      <c r="P14">
        <f t="shared" si="1"/>
        <v>153</v>
      </c>
      <c r="Q14">
        <f t="shared" si="0"/>
        <v>6</v>
      </c>
      <c r="R14" s="6" t="s">
        <v>77</v>
      </c>
    </row>
    <row r="15" spans="1:18" x14ac:dyDescent="0.3">
      <c r="A15" s="5" t="s">
        <v>57</v>
      </c>
      <c r="B15" s="5" t="s">
        <v>59</v>
      </c>
      <c r="C15" s="5" t="s">
        <v>29</v>
      </c>
      <c r="D15" s="5" t="s">
        <v>74</v>
      </c>
      <c r="G15" s="5">
        <v>0</v>
      </c>
      <c r="H15" s="5">
        <v>0</v>
      </c>
      <c r="I15">
        <v>0</v>
      </c>
      <c r="J15">
        <f>97+8</f>
        <v>105</v>
      </c>
      <c r="K15">
        <f>23+4</f>
        <v>27</v>
      </c>
      <c r="L15">
        <f>169+1</f>
        <v>170</v>
      </c>
      <c r="M15">
        <f>2</f>
        <v>2</v>
      </c>
      <c r="N15">
        <v>0</v>
      </c>
      <c r="O15">
        <v>0</v>
      </c>
      <c r="P15">
        <f t="shared" si="1"/>
        <v>304</v>
      </c>
      <c r="Q15">
        <f t="shared" si="0"/>
        <v>4</v>
      </c>
      <c r="R15" s="6" t="s">
        <v>77</v>
      </c>
    </row>
    <row r="16" spans="1:18" x14ac:dyDescent="0.3">
      <c r="A16" s="5" t="s">
        <v>58</v>
      </c>
      <c r="B16" s="5" t="s">
        <v>60</v>
      </c>
      <c r="C16" s="5" t="s">
        <v>29</v>
      </c>
      <c r="D16" s="5" t="s">
        <v>74</v>
      </c>
      <c r="G16" s="5">
        <v>0</v>
      </c>
      <c r="H16" s="5">
        <v>0</v>
      </c>
      <c r="I16">
        <v>0</v>
      </c>
      <c r="J16">
        <f>106+71</f>
        <v>177</v>
      </c>
      <c r="K16">
        <f>103+24</f>
        <v>127</v>
      </c>
      <c r="L16">
        <f>11+1</f>
        <v>12</v>
      </c>
      <c r="M16">
        <v>0</v>
      </c>
      <c r="N16">
        <v>0</v>
      </c>
      <c r="O16">
        <v>0</v>
      </c>
      <c r="P16">
        <f t="shared" si="1"/>
        <v>316</v>
      </c>
      <c r="Q16">
        <f t="shared" si="0"/>
        <v>3</v>
      </c>
      <c r="R16" s="6" t="s">
        <v>77</v>
      </c>
    </row>
    <row r="17" spans="1:19" x14ac:dyDescent="0.3">
      <c r="A17" s="5" t="s">
        <v>61</v>
      </c>
      <c r="B17" s="5" t="s">
        <v>62</v>
      </c>
      <c r="C17" s="5" t="s">
        <v>29</v>
      </c>
      <c r="D17" s="5" t="s">
        <v>74</v>
      </c>
      <c r="F17" t="s">
        <v>79</v>
      </c>
      <c r="G17" s="5">
        <v>0</v>
      </c>
      <c r="H17" s="5">
        <v>4</v>
      </c>
      <c r="I17">
        <v>2</v>
      </c>
      <c r="J17">
        <v>6</v>
      </c>
      <c r="K17">
        <v>2</v>
      </c>
      <c r="L17">
        <v>6</v>
      </c>
      <c r="M17">
        <v>1</v>
      </c>
      <c r="N17">
        <v>0</v>
      </c>
      <c r="O17">
        <v>0</v>
      </c>
      <c r="R17" s="6" t="s">
        <v>81</v>
      </c>
      <c r="S17" t="s">
        <v>78</v>
      </c>
    </row>
    <row r="18" spans="1:19" x14ac:dyDescent="0.3">
      <c r="A18" s="5" t="s">
        <v>63</v>
      </c>
      <c r="B18" s="5" t="s">
        <v>22</v>
      </c>
      <c r="C18" s="5" t="s">
        <v>29</v>
      </c>
      <c r="D18" s="1" t="s">
        <v>75</v>
      </c>
      <c r="G18">
        <v>1</v>
      </c>
      <c r="H18">
        <v>77</v>
      </c>
      <c r="I18">
        <v>10</v>
      </c>
      <c r="J18">
        <v>213</v>
      </c>
      <c r="K18">
        <v>28</v>
      </c>
      <c r="L18">
        <v>23</v>
      </c>
      <c r="M18">
        <v>3</v>
      </c>
      <c r="N18">
        <v>3</v>
      </c>
      <c r="O18">
        <v>0</v>
      </c>
      <c r="P18">
        <f>SUM(G18:O18)</f>
        <v>358</v>
      </c>
      <c r="Q18">
        <f>COUNTIF(G18:O18,"&gt;0")</f>
        <v>8</v>
      </c>
      <c r="R18" s="6" t="s">
        <v>77</v>
      </c>
    </row>
    <row r="19" spans="1:19" x14ac:dyDescent="0.3">
      <c r="A19" s="5" t="s">
        <v>64</v>
      </c>
      <c r="B19" s="5" t="s">
        <v>65</v>
      </c>
      <c r="C19" s="5" t="s">
        <v>29</v>
      </c>
      <c r="D19" s="5" t="s">
        <v>74</v>
      </c>
      <c r="G19">
        <v>0</v>
      </c>
      <c r="H19">
        <v>2</v>
      </c>
      <c r="I19">
        <v>1</v>
      </c>
      <c r="J19">
        <v>15</v>
      </c>
      <c r="K19">
        <v>3</v>
      </c>
      <c r="L19">
        <v>1</v>
      </c>
      <c r="M19">
        <v>1</v>
      </c>
      <c r="N19">
        <v>1</v>
      </c>
      <c r="O19">
        <v>0</v>
      </c>
      <c r="P19">
        <f>SUM(G19:O19)</f>
        <v>24</v>
      </c>
      <c r="Q19">
        <f>COUNTIF(G19:O19,"&gt;0")</f>
        <v>7</v>
      </c>
      <c r="R19" s="6" t="s">
        <v>77</v>
      </c>
    </row>
    <row r="20" spans="1:19" x14ac:dyDescent="0.3">
      <c r="A20" s="5" t="s">
        <v>66</v>
      </c>
      <c r="B20" s="5" t="s">
        <v>67</v>
      </c>
      <c r="C20" s="5" t="s">
        <v>29</v>
      </c>
      <c r="D20" s="1" t="s">
        <v>75</v>
      </c>
      <c r="G20">
        <v>0</v>
      </c>
      <c r="H20">
        <v>1</v>
      </c>
      <c r="I20">
        <v>0</v>
      </c>
      <c r="J20">
        <v>23</v>
      </c>
      <c r="K20">
        <v>1</v>
      </c>
      <c r="L20">
        <v>0</v>
      </c>
      <c r="M20">
        <v>4</v>
      </c>
      <c r="N20">
        <v>4</v>
      </c>
      <c r="O20">
        <v>0</v>
      </c>
      <c r="P20">
        <f>SUM(G20:O20)</f>
        <v>33</v>
      </c>
      <c r="Q20">
        <f>COUNTIF(G20:O20,"&gt;0")</f>
        <v>5</v>
      </c>
      <c r="R20" s="6" t="s">
        <v>77</v>
      </c>
    </row>
    <row r="21" spans="1:19" x14ac:dyDescent="0.3">
      <c r="A21" s="5" t="s">
        <v>68</v>
      </c>
      <c r="B21" s="5" t="s">
        <v>69</v>
      </c>
      <c r="C21" s="5" t="s">
        <v>29</v>
      </c>
      <c r="D21" s="5" t="s">
        <v>74</v>
      </c>
      <c r="F21" t="s">
        <v>79</v>
      </c>
      <c r="G21">
        <v>0</v>
      </c>
      <c r="H21">
        <v>2</v>
      </c>
      <c r="I21">
        <v>1</v>
      </c>
      <c r="J21">
        <v>5</v>
      </c>
      <c r="K21">
        <v>1</v>
      </c>
      <c r="L21">
        <v>3</v>
      </c>
      <c r="M21">
        <v>0</v>
      </c>
      <c r="N21">
        <v>0</v>
      </c>
      <c r="O21">
        <v>0</v>
      </c>
      <c r="Q21">
        <f>COUNTIF(G21:O21,"&gt;0")</f>
        <v>5</v>
      </c>
      <c r="R21" s="6" t="s">
        <v>77</v>
      </c>
      <c r="S21" t="s">
        <v>78</v>
      </c>
    </row>
    <row r="22" spans="1:19" x14ac:dyDescent="0.3">
      <c r="A22" s="5" t="s">
        <v>70</v>
      </c>
      <c r="B22" s="5" t="s">
        <v>71</v>
      </c>
      <c r="C22" s="5" t="s">
        <v>29</v>
      </c>
      <c r="D22" s="5" t="s">
        <v>74</v>
      </c>
      <c r="F22" t="s">
        <v>79</v>
      </c>
      <c r="G22">
        <v>0</v>
      </c>
      <c r="H22">
        <v>3</v>
      </c>
      <c r="I22">
        <v>2</v>
      </c>
      <c r="J22">
        <v>21</v>
      </c>
      <c r="K22">
        <v>1</v>
      </c>
      <c r="L22">
        <v>0</v>
      </c>
      <c r="M22">
        <v>0</v>
      </c>
      <c r="N22">
        <v>1</v>
      </c>
      <c r="O22">
        <v>0</v>
      </c>
      <c r="Q22">
        <f>COUNTIF(G22:O22,"&gt;0")</f>
        <v>5</v>
      </c>
      <c r="R22" s="6" t="s">
        <v>77</v>
      </c>
      <c r="S22" t="s">
        <v>78</v>
      </c>
    </row>
    <row r="23" spans="1:19" x14ac:dyDescent="0.3">
      <c r="A23" s="5" t="s">
        <v>72</v>
      </c>
      <c r="B23" s="5" t="s">
        <v>73</v>
      </c>
      <c r="C23" s="5" t="s">
        <v>29</v>
      </c>
      <c r="D23" s="5" t="s">
        <v>74</v>
      </c>
      <c r="F23" t="s">
        <v>79</v>
      </c>
      <c r="G23">
        <v>0</v>
      </c>
      <c r="H23">
        <v>1</v>
      </c>
      <c r="I23">
        <v>3</v>
      </c>
      <c r="J23">
        <v>12</v>
      </c>
      <c r="K23">
        <v>2</v>
      </c>
      <c r="L23">
        <v>1</v>
      </c>
      <c r="M23">
        <v>0</v>
      </c>
      <c r="N23">
        <v>0</v>
      </c>
      <c r="O23">
        <v>0</v>
      </c>
      <c r="R23" s="6" t="s">
        <v>80</v>
      </c>
      <c r="S23" t="s">
        <v>78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AB13-FE32-41A8-B3F0-D795C6B24963}">
  <dimension ref="A1:S25"/>
  <sheetViews>
    <sheetView tabSelected="1" workbookViewId="0">
      <selection sqref="A1:K24"/>
    </sheetView>
  </sheetViews>
  <sheetFormatPr defaultRowHeight="14.4" x14ac:dyDescent="0.3"/>
  <cols>
    <col min="1" max="16384" width="8.88671875" style="13"/>
  </cols>
  <sheetData>
    <row r="1" spans="1:19" x14ac:dyDescent="0.3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92</v>
      </c>
      <c r="K1" s="5" t="s">
        <v>91</v>
      </c>
    </row>
    <row r="2" spans="1:19" x14ac:dyDescent="0.3">
      <c r="A2" s="1" t="s">
        <v>17</v>
      </c>
      <c r="B2" s="5" t="s">
        <v>74</v>
      </c>
      <c r="C2" s="1">
        <v>0</v>
      </c>
      <c r="D2" s="1">
        <v>1</v>
      </c>
      <c r="E2" s="1">
        <v>1</v>
      </c>
      <c r="F2" s="1">
        <v>1</v>
      </c>
      <c r="G2" s="1">
        <v>1</v>
      </c>
      <c r="H2" s="1">
        <v>0</v>
      </c>
      <c r="I2" s="1">
        <v>1</v>
      </c>
      <c r="J2" s="1">
        <v>0</v>
      </c>
      <c r="K2" s="2" t="s">
        <v>41</v>
      </c>
      <c r="P2" s="14"/>
      <c r="Q2" s="15"/>
      <c r="R2" s="15"/>
    </row>
    <row r="3" spans="1:19" x14ac:dyDescent="0.3">
      <c r="A3" s="1" t="s">
        <v>20</v>
      </c>
      <c r="B3" s="5" t="s">
        <v>74</v>
      </c>
      <c r="C3" s="1">
        <v>0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0</v>
      </c>
      <c r="K3" s="15" t="s">
        <v>97</v>
      </c>
      <c r="P3" s="14"/>
      <c r="Q3" s="15"/>
      <c r="R3" s="15"/>
    </row>
    <row r="4" spans="1:19" x14ac:dyDescent="0.3">
      <c r="A4" s="5" t="s">
        <v>43</v>
      </c>
      <c r="B4" s="5" t="s">
        <v>74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15" t="s">
        <v>99</v>
      </c>
      <c r="P4" s="14"/>
      <c r="Q4" s="15"/>
      <c r="R4" s="15"/>
      <c r="S4" s="15"/>
    </row>
    <row r="5" spans="1:19" x14ac:dyDescent="0.3">
      <c r="A5" s="5" t="s">
        <v>46</v>
      </c>
      <c r="B5" s="5" t="s">
        <v>74</v>
      </c>
      <c r="C5" s="5">
        <v>0</v>
      </c>
      <c r="D5" s="5">
        <v>1</v>
      </c>
      <c r="E5" s="5">
        <v>0</v>
      </c>
      <c r="F5" s="5">
        <v>1</v>
      </c>
      <c r="G5" s="5">
        <v>1</v>
      </c>
      <c r="H5" s="5">
        <v>1</v>
      </c>
      <c r="I5" s="5">
        <v>1</v>
      </c>
      <c r="J5" s="5">
        <v>0</v>
      </c>
      <c r="K5" s="15" t="s">
        <v>100</v>
      </c>
      <c r="P5" s="14"/>
      <c r="Q5" s="15"/>
      <c r="R5" s="15"/>
      <c r="S5" s="15"/>
    </row>
    <row r="6" spans="1:19" x14ac:dyDescent="0.3">
      <c r="A6" s="5" t="s">
        <v>53</v>
      </c>
      <c r="B6" s="5" t="s">
        <v>74</v>
      </c>
      <c r="C6" s="5">
        <v>0</v>
      </c>
      <c r="D6" s="5">
        <v>1</v>
      </c>
      <c r="E6" s="5">
        <v>0</v>
      </c>
      <c r="F6" s="13">
        <v>1</v>
      </c>
      <c r="G6" s="5">
        <v>1</v>
      </c>
      <c r="H6" s="5">
        <v>0</v>
      </c>
      <c r="I6" s="5">
        <v>0</v>
      </c>
      <c r="J6" s="5">
        <v>0</v>
      </c>
      <c r="K6" s="15" t="s">
        <v>93</v>
      </c>
      <c r="P6" s="14"/>
      <c r="Q6" s="15"/>
      <c r="R6" s="15"/>
      <c r="S6" s="15"/>
    </row>
    <row r="7" spans="1:19" x14ac:dyDescent="0.3">
      <c r="A7" s="5" t="s">
        <v>55</v>
      </c>
      <c r="B7" s="5" t="s">
        <v>74</v>
      </c>
      <c r="C7" s="5">
        <v>1</v>
      </c>
      <c r="D7" s="5">
        <v>1</v>
      </c>
      <c r="E7" s="5">
        <v>1</v>
      </c>
      <c r="F7" s="13">
        <v>1</v>
      </c>
      <c r="G7" s="5">
        <v>1</v>
      </c>
      <c r="H7" s="5">
        <v>1</v>
      </c>
      <c r="I7" s="5">
        <v>1</v>
      </c>
      <c r="J7" s="5">
        <v>1</v>
      </c>
      <c r="K7" s="15" t="s">
        <v>95</v>
      </c>
      <c r="P7" s="14"/>
      <c r="Q7" s="15"/>
      <c r="R7" s="15"/>
    </row>
    <row r="8" spans="1:19" x14ac:dyDescent="0.3">
      <c r="A8" s="5" t="s">
        <v>59</v>
      </c>
      <c r="B8" s="5" t="s">
        <v>74</v>
      </c>
      <c r="C8" s="5">
        <v>0</v>
      </c>
      <c r="D8" s="5">
        <v>1</v>
      </c>
      <c r="E8" s="13">
        <v>1</v>
      </c>
      <c r="F8" s="13">
        <v>1</v>
      </c>
      <c r="G8" s="13">
        <v>1</v>
      </c>
      <c r="H8" s="13">
        <v>1</v>
      </c>
      <c r="I8" s="13">
        <v>0</v>
      </c>
      <c r="J8" s="13">
        <v>1</v>
      </c>
      <c r="K8" s="15" t="s">
        <v>96</v>
      </c>
      <c r="P8" s="14"/>
      <c r="Q8" s="15"/>
      <c r="R8" s="15"/>
      <c r="S8" s="15"/>
    </row>
    <row r="9" spans="1:19" x14ac:dyDescent="0.3">
      <c r="A9" s="5" t="s">
        <v>60</v>
      </c>
      <c r="B9" s="5" t="s">
        <v>74</v>
      </c>
      <c r="C9" s="5">
        <v>0</v>
      </c>
      <c r="D9" s="5">
        <v>0</v>
      </c>
      <c r="E9" s="13">
        <v>0</v>
      </c>
      <c r="F9" s="13">
        <v>1</v>
      </c>
      <c r="G9" s="13">
        <v>1</v>
      </c>
      <c r="H9" s="13">
        <v>1</v>
      </c>
      <c r="I9" s="13">
        <v>0</v>
      </c>
      <c r="J9" s="13">
        <v>0</v>
      </c>
      <c r="K9" s="15" t="s">
        <v>95</v>
      </c>
      <c r="P9" s="14"/>
      <c r="Q9" s="15"/>
      <c r="R9" s="15"/>
    </row>
    <row r="10" spans="1:19" x14ac:dyDescent="0.3">
      <c r="A10" s="5" t="s">
        <v>62</v>
      </c>
      <c r="B10" s="5" t="s">
        <v>74</v>
      </c>
      <c r="C10" s="5">
        <v>0</v>
      </c>
      <c r="D10" s="5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0</v>
      </c>
      <c r="K10" s="15" t="s">
        <v>98</v>
      </c>
      <c r="P10" s="14"/>
      <c r="Q10" s="15"/>
      <c r="R10" s="15"/>
      <c r="S10" s="15"/>
    </row>
    <row r="11" spans="1:19" x14ac:dyDescent="0.3">
      <c r="A11" s="5" t="s">
        <v>86</v>
      </c>
      <c r="B11" s="5" t="s">
        <v>74</v>
      </c>
      <c r="C11" s="13">
        <v>0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5" t="s">
        <v>95</v>
      </c>
      <c r="P11" s="14"/>
      <c r="Q11" s="15"/>
      <c r="R11" s="15"/>
      <c r="S11" s="15"/>
    </row>
    <row r="12" spans="1:19" x14ac:dyDescent="0.3">
      <c r="A12" s="5" t="s">
        <v>69</v>
      </c>
      <c r="B12" s="5" t="s">
        <v>74</v>
      </c>
      <c r="C12" s="13">
        <v>0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0</v>
      </c>
      <c r="J12" s="13">
        <v>0</v>
      </c>
      <c r="K12" s="15" t="s">
        <v>95</v>
      </c>
      <c r="P12" s="14"/>
      <c r="Q12" s="15"/>
      <c r="R12" s="15"/>
    </row>
    <row r="13" spans="1:19" x14ac:dyDescent="0.3">
      <c r="A13" s="5" t="s">
        <v>71</v>
      </c>
      <c r="B13" s="5" t="s">
        <v>74</v>
      </c>
      <c r="C13" s="13">
        <v>0</v>
      </c>
      <c r="D13" s="13">
        <v>1</v>
      </c>
      <c r="E13" s="13">
        <v>1</v>
      </c>
      <c r="F13" s="13">
        <v>1</v>
      </c>
      <c r="G13" s="13">
        <v>1</v>
      </c>
      <c r="H13" s="13">
        <v>0</v>
      </c>
      <c r="I13" s="13">
        <v>0</v>
      </c>
      <c r="J13" s="13">
        <v>1</v>
      </c>
      <c r="K13" s="15" t="s">
        <v>95</v>
      </c>
      <c r="P13" s="14"/>
      <c r="Q13" s="15"/>
      <c r="R13" s="15"/>
    </row>
    <row r="14" spans="1:19" x14ac:dyDescent="0.3">
      <c r="A14" s="5" t="s">
        <v>73</v>
      </c>
      <c r="B14" s="5" t="s">
        <v>74</v>
      </c>
      <c r="C14" s="13">
        <v>0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v>0</v>
      </c>
      <c r="J14" s="13">
        <v>0</v>
      </c>
      <c r="K14" s="15" t="s">
        <v>101</v>
      </c>
      <c r="P14" s="14"/>
      <c r="Q14" s="15"/>
      <c r="R14" s="15"/>
      <c r="S14" s="15"/>
    </row>
    <row r="15" spans="1:19" x14ac:dyDescent="0.3">
      <c r="A15" s="5" t="s">
        <v>83</v>
      </c>
      <c r="B15" s="5" t="s">
        <v>74</v>
      </c>
      <c r="C15" s="13">
        <v>0</v>
      </c>
      <c r="D15" s="13">
        <v>0</v>
      </c>
      <c r="E15" s="13">
        <v>1</v>
      </c>
      <c r="F15" s="13">
        <v>1</v>
      </c>
      <c r="G15" s="13">
        <v>1</v>
      </c>
      <c r="H15" s="13">
        <v>1</v>
      </c>
      <c r="I15" s="13">
        <v>1</v>
      </c>
      <c r="J15" s="13">
        <v>0</v>
      </c>
      <c r="K15" s="15" t="s">
        <v>94</v>
      </c>
      <c r="P15" s="14"/>
      <c r="Q15" s="15"/>
      <c r="R15" s="15"/>
      <c r="S15" s="15"/>
    </row>
    <row r="16" spans="1:19" x14ac:dyDescent="0.3">
      <c r="A16" s="1" t="s">
        <v>14</v>
      </c>
      <c r="B16" s="1" t="s">
        <v>75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0</v>
      </c>
      <c r="J16" s="1">
        <v>1</v>
      </c>
      <c r="K16" s="15" t="s">
        <v>107</v>
      </c>
      <c r="P16" s="14"/>
      <c r="Q16" s="15"/>
      <c r="R16" s="15"/>
      <c r="S16" s="15"/>
    </row>
    <row r="17" spans="1:19" x14ac:dyDescent="0.3">
      <c r="A17" s="1" t="s">
        <v>15</v>
      </c>
      <c r="B17" s="1" t="s">
        <v>75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0</v>
      </c>
      <c r="K17" s="16" t="s">
        <v>108</v>
      </c>
      <c r="P17" s="14"/>
      <c r="Q17" s="15"/>
      <c r="R17" s="15"/>
      <c r="S17" s="15"/>
    </row>
    <row r="18" spans="1:19" x14ac:dyDescent="0.3">
      <c r="A18" s="1" t="s">
        <v>31</v>
      </c>
      <c r="B18" s="1" t="s">
        <v>75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9" t="s">
        <v>106</v>
      </c>
      <c r="P18" s="14"/>
      <c r="Q18" s="15"/>
      <c r="R18" s="15"/>
      <c r="S18" s="15"/>
    </row>
    <row r="19" spans="1:19" x14ac:dyDescent="0.3">
      <c r="A19" s="1" t="s">
        <v>16</v>
      </c>
      <c r="B19" s="1" t="s">
        <v>75</v>
      </c>
      <c r="C19" s="1">
        <v>0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5" t="s">
        <v>103</v>
      </c>
      <c r="P19" s="14"/>
      <c r="Q19" s="15"/>
      <c r="R19" s="15"/>
      <c r="S19" s="15"/>
    </row>
    <row r="20" spans="1:19" x14ac:dyDescent="0.3">
      <c r="A20" s="1" t="s">
        <v>19</v>
      </c>
      <c r="B20" s="1" t="s">
        <v>75</v>
      </c>
      <c r="C20" s="1">
        <v>1</v>
      </c>
      <c r="D20" s="1">
        <v>1</v>
      </c>
      <c r="E20" s="1">
        <v>0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5" t="s">
        <v>104</v>
      </c>
      <c r="P20" s="14"/>
      <c r="Q20" s="15"/>
      <c r="R20" s="15"/>
      <c r="S20" s="15"/>
    </row>
    <row r="21" spans="1:19" x14ac:dyDescent="0.3">
      <c r="A21" s="1" t="s">
        <v>21</v>
      </c>
      <c r="B21" s="1" t="s">
        <v>75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0</v>
      </c>
      <c r="K21" s="15" t="s">
        <v>104</v>
      </c>
      <c r="P21" s="14"/>
      <c r="Q21" s="15"/>
      <c r="R21" s="15"/>
      <c r="S21" s="15"/>
    </row>
    <row r="22" spans="1:19" x14ac:dyDescent="0.3">
      <c r="A22" s="5" t="s">
        <v>18</v>
      </c>
      <c r="B22" s="1" t="s">
        <v>75</v>
      </c>
      <c r="C22" s="5">
        <v>0</v>
      </c>
      <c r="D22" s="5">
        <v>0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5" t="s">
        <v>105</v>
      </c>
      <c r="P22" s="14"/>
      <c r="Q22" s="15"/>
      <c r="R22" s="15"/>
      <c r="S22" s="15"/>
    </row>
    <row r="23" spans="1:19" x14ac:dyDescent="0.3">
      <c r="A23" s="5" t="s">
        <v>22</v>
      </c>
      <c r="B23" s="1" t="s">
        <v>75</v>
      </c>
      <c r="C23" s="13">
        <v>1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5" t="s">
        <v>95</v>
      </c>
      <c r="P23" s="14"/>
      <c r="Q23" s="15"/>
      <c r="R23" s="15"/>
      <c r="S23" s="15"/>
    </row>
    <row r="24" spans="1:19" x14ac:dyDescent="0.3">
      <c r="A24" s="5" t="s">
        <v>67</v>
      </c>
      <c r="B24" s="1" t="s">
        <v>75</v>
      </c>
      <c r="C24" s="13">
        <v>0</v>
      </c>
      <c r="D24" s="13">
        <v>1</v>
      </c>
      <c r="E24" s="13">
        <v>0</v>
      </c>
      <c r="F24" s="13">
        <v>1</v>
      </c>
      <c r="G24" s="13">
        <v>1</v>
      </c>
      <c r="H24" s="13">
        <v>0</v>
      </c>
      <c r="I24" s="13">
        <v>1</v>
      </c>
      <c r="J24" s="13">
        <v>1</v>
      </c>
      <c r="K24" s="15" t="s">
        <v>95</v>
      </c>
      <c r="P24" s="17"/>
      <c r="Q24" s="16"/>
      <c r="R24" s="16"/>
      <c r="S24" s="16"/>
    </row>
    <row r="25" spans="1:19" x14ac:dyDescent="0.3">
      <c r="P25" s="1"/>
      <c r="Q25" s="18"/>
      <c r="R25" s="18"/>
      <c r="S25" s="4"/>
    </row>
  </sheetData>
  <sortState ref="A2:J24">
    <sortCondition ref="B2:B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6320-E009-469B-A80D-46423F91AA85}">
  <dimension ref="A1:D25"/>
  <sheetViews>
    <sheetView workbookViewId="0">
      <selection activeCell="B1" sqref="B1:D24"/>
    </sheetView>
  </sheetViews>
  <sheetFormatPr defaultRowHeight="14.4" x14ac:dyDescent="0.3"/>
  <sheetData>
    <row r="1" spans="1:4" x14ac:dyDescent="0.3">
      <c r="A1" s="3" t="s">
        <v>23</v>
      </c>
      <c r="B1" s="3" t="s">
        <v>0</v>
      </c>
      <c r="C1" s="7" t="s">
        <v>84</v>
      </c>
      <c r="D1" s="7" t="s">
        <v>85</v>
      </c>
    </row>
    <row r="2" spans="1:4" x14ac:dyDescent="0.3">
      <c r="A2" s="1" t="s">
        <v>34</v>
      </c>
      <c r="B2" s="1" t="s">
        <v>88</v>
      </c>
      <c r="C2">
        <v>43.358429999999998</v>
      </c>
      <c r="D2">
        <v>-3.8583799999999999</v>
      </c>
    </row>
    <row r="3" spans="1:4" x14ac:dyDescent="0.3">
      <c r="A3" s="1" t="s">
        <v>36</v>
      </c>
      <c r="B3" s="1" t="s">
        <v>20</v>
      </c>
      <c r="C3">
        <v>43.42</v>
      </c>
      <c r="D3">
        <v>-4.8564999999999996</v>
      </c>
    </row>
    <row r="4" spans="1:4" x14ac:dyDescent="0.3">
      <c r="A4" s="5" t="s">
        <v>42</v>
      </c>
      <c r="B4" s="5" t="s">
        <v>43</v>
      </c>
      <c r="C4">
        <v>43.38</v>
      </c>
      <c r="D4">
        <v>-4.12</v>
      </c>
    </row>
    <row r="5" spans="1:4" x14ac:dyDescent="0.3">
      <c r="A5" s="5" t="s">
        <v>45</v>
      </c>
      <c r="B5" s="5" t="s">
        <v>46</v>
      </c>
      <c r="C5">
        <v>43.29</v>
      </c>
      <c r="D5">
        <v>-3.9649999999999999</v>
      </c>
    </row>
    <row r="6" spans="1:4" x14ac:dyDescent="0.3">
      <c r="A6" s="5" t="s">
        <v>52</v>
      </c>
      <c r="B6" s="5" t="s">
        <v>53</v>
      </c>
      <c r="C6">
        <v>43.336111099999997</v>
      </c>
      <c r="D6">
        <v>-5.9222000000000001</v>
      </c>
    </row>
    <row r="7" spans="1:4" x14ac:dyDescent="0.3">
      <c r="A7" s="5" t="s">
        <v>54</v>
      </c>
      <c r="B7" s="5" t="s">
        <v>87</v>
      </c>
      <c r="C7">
        <v>43.426000000000002</v>
      </c>
      <c r="D7">
        <v>-4.87</v>
      </c>
    </row>
    <row r="8" spans="1:4" x14ac:dyDescent="0.3">
      <c r="A8" s="5" t="s">
        <v>57</v>
      </c>
      <c r="B8" s="5" t="s">
        <v>59</v>
      </c>
      <c r="C8">
        <v>43.365000000000002</v>
      </c>
      <c r="D8">
        <v>-5.0960000000000001</v>
      </c>
    </row>
    <row r="9" spans="1:4" x14ac:dyDescent="0.3">
      <c r="A9" s="5" t="s">
        <v>58</v>
      </c>
      <c r="B9" s="5" t="s">
        <v>60</v>
      </c>
      <c r="C9">
        <v>43.292000000000002</v>
      </c>
      <c r="D9">
        <v>-4.46</v>
      </c>
    </row>
    <row r="10" spans="1:4" x14ac:dyDescent="0.3">
      <c r="A10" s="5" t="s">
        <v>61</v>
      </c>
      <c r="B10" s="5" t="s">
        <v>62</v>
      </c>
      <c r="C10">
        <v>43.27</v>
      </c>
      <c r="D10">
        <v>-4.43</v>
      </c>
    </row>
    <row r="11" spans="1:4" x14ac:dyDescent="0.3">
      <c r="A11" s="5" t="s">
        <v>64</v>
      </c>
      <c r="B11" s="5" t="s">
        <v>86</v>
      </c>
      <c r="C11">
        <v>43.42</v>
      </c>
      <c r="D11">
        <v>-4.87</v>
      </c>
    </row>
    <row r="12" spans="1:4" x14ac:dyDescent="0.3">
      <c r="A12" s="5" t="s">
        <v>68</v>
      </c>
      <c r="B12" s="5" t="s">
        <v>69</v>
      </c>
      <c r="C12">
        <v>43.35</v>
      </c>
      <c r="D12">
        <v>-5.1100000000000003</v>
      </c>
    </row>
    <row r="13" spans="1:4" x14ac:dyDescent="0.3">
      <c r="A13" s="5" t="s">
        <v>70</v>
      </c>
      <c r="B13" s="5" t="s">
        <v>71</v>
      </c>
      <c r="C13">
        <v>43.459449999999997</v>
      </c>
      <c r="D13">
        <v>-1.420833</v>
      </c>
    </row>
    <row r="14" spans="1:4" x14ac:dyDescent="0.3">
      <c r="A14" s="5" t="s">
        <v>72</v>
      </c>
      <c r="B14" s="5" t="s">
        <v>73</v>
      </c>
      <c r="C14">
        <v>43.292279999999998</v>
      </c>
      <c r="D14">
        <v>-3.8639999999999999</v>
      </c>
    </row>
    <row r="15" spans="1:4" x14ac:dyDescent="0.3">
      <c r="A15" s="1" t="s">
        <v>28</v>
      </c>
      <c r="B15" s="1" t="s">
        <v>14</v>
      </c>
      <c r="C15">
        <v>43.027340000000002</v>
      </c>
      <c r="D15">
        <v>-2.0416699999999999</v>
      </c>
    </row>
    <row r="16" spans="1:4" x14ac:dyDescent="0.3">
      <c r="A16" s="1" t="s">
        <v>30</v>
      </c>
      <c r="B16" s="1" t="s">
        <v>15</v>
      </c>
      <c r="C16">
        <v>43.27064</v>
      </c>
      <c r="D16">
        <v>-1.8905000000000001</v>
      </c>
    </row>
    <row r="17" spans="1:4" x14ac:dyDescent="0.3">
      <c r="A17" s="1" t="s">
        <v>32</v>
      </c>
      <c r="B17" s="1" t="s">
        <v>31</v>
      </c>
      <c r="C17">
        <v>43.227400000000003</v>
      </c>
      <c r="D17">
        <v>-2.2008000000000001</v>
      </c>
    </row>
    <row r="18" spans="1:4" x14ac:dyDescent="0.3">
      <c r="A18" s="1" t="s">
        <v>33</v>
      </c>
      <c r="B18" s="1" t="s">
        <v>16</v>
      </c>
      <c r="C18">
        <v>43.17</v>
      </c>
      <c r="D18">
        <v>-2.61</v>
      </c>
    </row>
    <row r="19" spans="1:4" x14ac:dyDescent="0.3">
      <c r="A19" s="1" t="s">
        <v>35</v>
      </c>
      <c r="B19" s="1" t="s">
        <v>19</v>
      </c>
      <c r="C19">
        <v>43.277000000000001</v>
      </c>
      <c r="D19">
        <v>-2.3639999999999999</v>
      </c>
    </row>
    <row r="20" spans="1:4" x14ac:dyDescent="0.3">
      <c r="A20" s="1" t="s">
        <v>37</v>
      </c>
      <c r="B20" s="1" t="s">
        <v>21</v>
      </c>
      <c r="C20">
        <v>43.077950000000001</v>
      </c>
      <c r="D20">
        <v>-2.5315240000000001</v>
      </c>
    </row>
    <row r="21" spans="1:4" x14ac:dyDescent="0.3">
      <c r="A21" s="5" t="s">
        <v>56</v>
      </c>
      <c r="B21" s="5" t="s">
        <v>18</v>
      </c>
      <c r="C21">
        <v>43.236220000000003</v>
      </c>
      <c r="D21">
        <v>-2.2599999999999998</v>
      </c>
    </row>
    <row r="22" spans="1:4" x14ac:dyDescent="0.3">
      <c r="A22" s="5" t="s">
        <v>63</v>
      </c>
      <c r="B22" s="5" t="s">
        <v>89</v>
      </c>
      <c r="C22">
        <v>43.345999999999997</v>
      </c>
      <c r="D22">
        <v>-2.6360000000000001</v>
      </c>
    </row>
    <row r="23" spans="1:4" x14ac:dyDescent="0.3">
      <c r="A23" s="5" t="s">
        <v>66</v>
      </c>
      <c r="B23" s="5" t="s">
        <v>67</v>
      </c>
      <c r="C23">
        <v>43.331000000000003</v>
      </c>
      <c r="D23">
        <v>-2.6859999999999999</v>
      </c>
    </row>
    <row r="24" spans="1:4" x14ac:dyDescent="0.3">
      <c r="A24" s="5" t="s">
        <v>82</v>
      </c>
      <c r="B24" s="5" t="s">
        <v>83</v>
      </c>
      <c r="C24">
        <v>43.36</v>
      </c>
      <c r="D24">
        <v>-5.84</v>
      </c>
    </row>
    <row r="25" spans="1:4" x14ac:dyDescent="0.3">
      <c r="B25" s="5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72DF-9179-47F4-A152-EBBF7F8761BE}">
  <dimension ref="A1:D24"/>
  <sheetViews>
    <sheetView workbookViewId="0">
      <selection activeCell="A2" sqref="A2:D24"/>
    </sheetView>
  </sheetViews>
  <sheetFormatPr defaultRowHeight="14.4" x14ac:dyDescent="0.3"/>
  <sheetData>
    <row r="1" spans="1:4" ht="15" thickBot="1" x14ac:dyDescent="0.35">
      <c r="A1" s="8" t="s">
        <v>109</v>
      </c>
      <c r="B1" s="8" t="s">
        <v>110</v>
      </c>
      <c r="C1" s="8" t="s">
        <v>111</v>
      </c>
      <c r="D1" s="8" t="s">
        <v>112</v>
      </c>
    </row>
    <row r="2" spans="1:4" x14ac:dyDescent="0.3">
      <c r="A2" s="9" t="s">
        <v>90</v>
      </c>
      <c r="B2" s="11">
        <v>43.34</v>
      </c>
      <c r="C2" s="11">
        <v>-5.92</v>
      </c>
      <c r="D2" s="11" t="s">
        <v>93</v>
      </c>
    </row>
    <row r="3" spans="1:4" x14ac:dyDescent="0.3">
      <c r="A3" s="9" t="s">
        <v>83</v>
      </c>
      <c r="B3" s="11">
        <v>43.36</v>
      </c>
      <c r="C3" s="11">
        <v>-5.84</v>
      </c>
      <c r="D3" s="11" t="s">
        <v>94</v>
      </c>
    </row>
    <row r="4" spans="1:4" x14ac:dyDescent="0.3">
      <c r="A4" s="9" t="s">
        <v>69</v>
      </c>
      <c r="B4" s="11">
        <v>43.35</v>
      </c>
      <c r="C4" s="11">
        <v>-5.1100000000000003</v>
      </c>
      <c r="D4" s="11" t="s">
        <v>95</v>
      </c>
    </row>
    <row r="5" spans="1:4" x14ac:dyDescent="0.3">
      <c r="A5" s="9" t="s">
        <v>71</v>
      </c>
      <c r="B5" s="11">
        <v>43.46</v>
      </c>
      <c r="C5" s="11">
        <v>-5.1100000000000003</v>
      </c>
      <c r="D5" s="11" t="s">
        <v>95</v>
      </c>
    </row>
    <row r="6" spans="1:4" x14ac:dyDescent="0.3">
      <c r="A6" s="9" t="s">
        <v>59</v>
      </c>
      <c r="B6" s="11">
        <v>43.37</v>
      </c>
      <c r="C6" s="11">
        <v>-5.0999999999999996</v>
      </c>
      <c r="D6" s="11" t="s">
        <v>96</v>
      </c>
    </row>
    <row r="7" spans="1:4" x14ac:dyDescent="0.3">
      <c r="A7" s="9" t="s">
        <v>87</v>
      </c>
      <c r="B7" s="11">
        <v>43.43</v>
      </c>
      <c r="C7" s="11">
        <v>-4.87</v>
      </c>
      <c r="D7" s="11" t="s">
        <v>95</v>
      </c>
    </row>
    <row r="8" spans="1:4" x14ac:dyDescent="0.3">
      <c r="A8" s="9" t="s">
        <v>86</v>
      </c>
      <c r="B8" s="11">
        <v>43.42</v>
      </c>
      <c r="C8" s="11">
        <v>-4.87</v>
      </c>
      <c r="D8" s="11" t="s">
        <v>95</v>
      </c>
    </row>
    <row r="9" spans="1:4" x14ac:dyDescent="0.3">
      <c r="A9" s="9" t="s">
        <v>20</v>
      </c>
      <c r="B9" s="11">
        <v>43.42</v>
      </c>
      <c r="C9" s="11">
        <v>-4.8600000000000003</v>
      </c>
      <c r="D9" s="11" t="s">
        <v>97</v>
      </c>
    </row>
    <row r="10" spans="1:4" x14ac:dyDescent="0.3">
      <c r="A10" s="9" t="s">
        <v>60</v>
      </c>
      <c r="B10" s="11">
        <v>43.29</v>
      </c>
      <c r="C10" s="11">
        <v>-4.46</v>
      </c>
      <c r="D10" s="11" t="s">
        <v>95</v>
      </c>
    </row>
    <row r="11" spans="1:4" x14ac:dyDescent="0.3">
      <c r="A11" s="9" t="s">
        <v>113</v>
      </c>
      <c r="B11" s="11">
        <v>43.27</v>
      </c>
      <c r="C11" s="11">
        <v>-4.43</v>
      </c>
      <c r="D11" s="11" t="s">
        <v>98</v>
      </c>
    </row>
    <row r="12" spans="1:4" x14ac:dyDescent="0.3">
      <c r="A12" s="9" t="s">
        <v>43</v>
      </c>
      <c r="B12" s="11">
        <v>43.38</v>
      </c>
      <c r="C12" s="11">
        <v>-4.12</v>
      </c>
      <c r="D12" s="11" t="s">
        <v>99</v>
      </c>
    </row>
    <row r="13" spans="1:4" x14ac:dyDescent="0.3">
      <c r="A13" s="9" t="s">
        <v>46</v>
      </c>
      <c r="B13" s="11">
        <v>43.29</v>
      </c>
      <c r="C13" s="11">
        <v>-3.97</v>
      </c>
      <c r="D13" s="11" t="s">
        <v>100</v>
      </c>
    </row>
    <row r="14" spans="1:4" x14ac:dyDescent="0.3">
      <c r="A14" s="9" t="s">
        <v>73</v>
      </c>
      <c r="B14" s="11">
        <v>43.29</v>
      </c>
      <c r="C14" s="11">
        <v>-3.86</v>
      </c>
      <c r="D14" s="11" t="s">
        <v>101</v>
      </c>
    </row>
    <row r="15" spans="1:4" x14ac:dyDescent="0.3">
      <c r="A15" s="9" t="s">
        <v>114</v>
      </c>
      <c r="B15" s="11">
        <v>43.36</v>
      </c>
      <c r="C15" s="11">
        <v>-3.86</v>
      </c>
      <c r="D15" s="11" t="s">
        <v>102</v>
      </c>
    </row>
    <row r="16" spans="1:4" x14ac:dyDescent="0.3">
      <c r="A16" s="9" t="s">
        <v>67</v>
      </c>
      <c r="B16" s="11">
        <v>43.33</v>
      </c>
      <c r="C16" s="11">
        <v>-2.69</v>
      </c>
      <c r="D16" s="11" t="s">
        <v>95</v>
      </c>
    </row>
    <row r="17" spans="1:4" x14ac:dyDescent="0.3">
      <c r="A17" s="9" t="s">
        <v>89</v>
      </c>
      <c r="B17" s="11">
        <v>43.35</v>
      </c>
      <c r="C17" s="11">
        <v>-2.64</v>
      </c>
      <c r="D17" s="11" t="s">
        <v>95</v>
      </c>
    </row>
    <row r="18" spans="1:4" x14ac:dyDescent="0.3">
      <c r="A18" s="9" t="s">
        <v>16</v>
      </c>
      <c r="B18" s="11">
        <v>43.17</v>
      </c>
      <c r="C18" s="11">
        <v>-2.61</v>
      </c>
      <c r="D18" s="11" t="s">
        <v>103</v>
      </c>
    </row>
    <row r="19" spans="1:4" x14ac:dyDescent="0.3">
      <c r="A19" s="9" t="s">
        <v>21</v>
      </c>
      <c r="B19" s="11">
        <v>43.08</v>
      </c>
      <c r="C19" s="11">
        <v>-2.5299999999999998</v>
      </c>
      <c r="D19" s="11" t="s">
        <v>104</v>
      </c>
    </row>
    <row r="20" spans="1:4" x14ac:dyDescent="0.3">
      <c r="A20" s="9" t="s">
        <v>19</v>
      </c>
      <c r="B20" s="11">
        <v>43.28</v>
      </c>
      <c r="C20" s="11">
        <v>-2.36</v>
      </c>
      <c r="D20" s="11" t="s">
        <v>104</v>
      </c>
    </row>
    <row r="21" spans="1:4" x14ac:dyDescent="0.3">
      <c r="A21" s="9" t="s">
        <v>18</v>
      </c>
      <c r="B21" s="11">
        <v>43.24</v>
      </c>
      <c r="C21" s="11">
        <v>-2.2599999999999998</v>
      </c>
      <c r="D21" s="11" t="s">
        <v>105</v>
      </c>
    </row>
    <row r="22" spans="1:4" x14ac:dyDescent="0.3">
      <c r="A22" s="9" t="s">
        <v>31</v>
      </c>
      <c r="B22" s="11">
        <v>43.23</v>
      </c>
      <c r="C22" s="11">
        <v>-2.2000000000000002</v>
      </c>
      <c r="D22" s="11" t="s">
        <v>106</v>
      </c>
    </row>
    <row r="23" spans="1:4" x14ac:dyDescent="0.3">
      <c r="A23" s="9" t="s">
        <v>14</v>
      </c>
      <c r="B23" s="11">
        <v>43.03</v>
      </c>
      <c r="C23" s="11">
        <v>-2.04</v>
      </c>
      <c r="D23" s="11" t="s">
        <v>107</v>
      </c>
    </row>
    <row r="24" spans="1:4" ht="15" thickBot="1" x14ac:dyDescent="0.35">
      <c r="A24" s="10" t="s">
        <v>15</v>
      </c>
      <c r="B24" s="12">
        <v>43.27</v>
      </c>
      <c r="C24" s="12">
        <v>-1.89</v>
      </c>
      <c r="D24" s="12" t="s">
        <v>108</v>
      </c>
    </row>
  </sheetData>
  <sortState ref="A2:D24">
    <sortCondition ref="C2:C24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SolutreanData</vt:lpstr>
      <vt:lpstr>JonesVascoCantabriaSolutrean_ra</vt:lpstr>
      <vt:lpstr>LatLong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Emily</cp:lastModifiedBy>
  <dcterms:created xsi:type="dcterms:W3CDTF">2015-07-24T16:54:20Z</dcterms:created>
  <dcterms:modified xsi:type="dcterms:W3CDTF">2018-08-30T22:45:46Z</dcterms:modified>
</cp:coreProperties>
</file>